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mherd.sharepoint.com/sites/UNDERVISNING/Shared Documents/Scenariekatalog/Scenarie katalog - Dansk/3 x malkninger/"/>
    </mc:Choice>
  </mc:AlternateContent>
  <xr:revisionPtr revIDLastSave="59" documentId="8_{FAF75F19-50E7-4DFE-90BA-1CEDDDAD42F5}" xr6:coauthVersionLast="47" xr6:coauthVersionMax="47" xr10:uidLastSave="{CD8A9673-7138-49F2-882C-C53F68D9AD5C}"/>
  <bookViews>
    <workbookView xWindow="-28920" yWindow="-120" windowWidth="29040" windowHeight="15720" xr2:uid="{00000000-000D-0000-FFFF-FFFF00000000}"/>
  </bookViews>
  <sheets>
    <sheet name="nye figurer (2)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8" l="1"/>
  <c r="B14" i="18"/>
  <c r="D14" i="18"/>
  <c r="B15" i="18"/>
  <c r="D15" i="18"/>
  <c r="C58" i="18"/>
  <c r="C9" i="18" s="1"/>
  <c r="E9" i="18" s="1"/>
  <c r="C15" i="18" l="1"/>
  <c r="E15" i="18" s="1"/>
  <c r="C14" i="18"/>
  <c r="E14" i="18" s="1"/>
  <c r="D11" i="18"/>
  <c r="C11" i="18"/>
  <c r="E11" i="18" l="1"/>
  <c r="D8" i="18" l="1"/>
  <c r="C8" i="18"/>
  <c r="D10" i="18"/>
  <c r="C10" i="18"/>
  <c r="E8" i="18" l="1"/>
  <c r="E10" i="18"/>
  <c r="D12" i="18"/>
  <c r="C12" i="18"/>
  <c r="E12" i="18" l="1"/>
</calcChain>
</file>

<file path=xl/sharedStrings.xml><?xml version="1.0" encoding="utf-8"?>
<sst xmlns="http://schemas.openxmlformats.org/spreadsheetml/2006/main" count="51" uniqueCount="48">
  <si>
    <t xml:space="preserve">          Økonomien i 3 x dags malkning</t>
  </si>
  <si>
    <t>Antal årskøer</t>
  </si>
  <si>
    <t>Antal timer pr. malkning</t>
  </si>
  <si>
    <t>Scenarie</t>
  </si>
  <si>
    <t>10% ydelsesstigning</t>
  </si>
  <si>
    <t>grå søjle som viser hvad effekten er, af forudsætningen for ydelsen alene</t>
  </si>
  <si>
    <t>når den nu er grøn, er det måske pædagogisk at denne søjle bliver brugt som "bedste bud"</t>
  </si>
  <si>
    <t>&lt;- hvis du tilpasser denne pris, så genberegnes automatisk omkostningerne til vand, energi og arbejdet i tabellen (og dermed søjlediagrammet)</t>
  </si>
  <si>
    <t>&lt;- det er jo en pris i simherd modellen, den vises her kun til orientering, for at lave følsomhedsanalysen skal man jo ind i simherd og genberegne resultaterne med en anden pris</t>
  </si>
  <si>
    <t>Overordnede økonomiske resultater samt følsomhedsanalysen</t>
  </si>
  <si>
    <t>Arbejds-    omkostninger (Arb)</t>
  </si>
  <si>
    <t>Standard forudsætninger</t>
  </si>
  <si>
    <t>&lt;- hvis du tilpasser antallet, så genberegnes automatisk omkostningerne til vand, energi og arbejdet i tabellen (og dermed søjlediagrammet)</t>
  </si>
  <si>
    <t>CHR</t>
  </si>
  <si>
    <t>&lt;- hvis du tilpasser antallet, så genberegnes automatisk omkostningerne til arbejdet i tabellen (og dermed søjlediagrammet)</t>
  </si>
  <si>
    <t>Analysens tolkning:</t>
  </si>
  <si>
    <t xml:space="preserve">De grønne tal ( i ovenstående tabel) og den grønne søjle (i nedenstående søjlediagram) viser forskel i DB mellem </t>
  </si>
  <si>
    <t xml:space="preserve">laves med feks. en forventet ydelsesstigning på 14% (alt andet lige) eller en ydelsesstigning på 10% dog i kombination </t>
  </si>
  <si>
    <t>&lt;--OBS!!…du skal kun udfylde "stigning i DB pr. år (simuleringsår 6 til 10)" fra dit SimHerd scenarie…alle andre tal i denne tabel beregner arket selv, ud fra den tabellen under søjlediagrammet. Og du skal udfylde den stigning i DB fra SimHerd, uden at du i SimHerd har inkluderet øvrige omkostninger (200 kr. pr. årsko) til vand + energi i scenariet, fordi det gør man her i arket (den skal ikke tælles to gange)</t>
  </si>
  <si>
    <t>Omkostn. vand, energi og vedligehold (VEV)</t>
  </si>
  <si>
    <t>10% y +25% omk. arbejde</t>
  </si>
  <si>
    <t>Resultat pr. år           DB - VEV - Arb</t>
  </si>
  <si>
    <t>med andre priser (mælk, foder) eller omkostninger (arbejde, VEV).</t>
  </si>
  <si>
    <t>&lt;--du skal ikke udfylde noget her, alle tal beregner arket selv; omkostningerne øges i arket med 25% og DB er lige med DB i "det bedste bud scenarie"</t>
  </si>
  <si>
    <t>&lt;--du skal ikke udfylde noget her, alle tal beregner arket selv; omkostningerne øges i arket med 50% og DB er lige med DB i "det bedste bud scenarie"</t>
  </si>
  <si>
    <t xml:space="preserve">nedenstående tabel). De blå og grå søjler vises forskellen i DB mellem scenariet og nudriften, hvis den samme analyse </t>
  </si>
  <si>
    <t>scenariet "3 x malkning" og nudriften ved standard forudsætninger (ydelsesstigning på 10% og standard priserne vises i</t>
  </si>
  <si>
    <t>10% y + 50% omk. VEV</t>
  </si>
  <si>
    <t>password er tregange</t>
  </si>
  <si>
    <t>15% ydelsesstigning</t>
  </si>
  <si>
    <t>5% ydelsesstigning</t>
  </si>
  <si>
    <t>kr. pr. årsko</t>
  </si>
  <si>
    <t>kr. pr. time</t>
  </si>
  <si>
    <t>kr. pr. kg EKM</t>
  </si>
  <si>
    <t>kr. pr. FE</t>
  </si>
  <si>
    <t>Timeløn</t>
  </si>
  <si>
    <t>Mælkepris</t>
  </si>
  <si>
    <t>Foderpris</t>
  </si>
  <si>
    <t>Antal</t>
  </si>
  <si>
    <t>Antal Obs: 2 timer til 2 personer = 4 timer</t>
  </si>
  <si>
    <t>Omkostninger vand, EL, vedligehold, dyp</t>
  </si>
  <si>
    <t>10% y + celletal</t>
  </si>
  <si>
    <t>10% y + klove</t>
  </si>
  <si>
    <t>det "bedste bud scenarie" kombineret med forbedret celletal</t>
  </si>
  <si>
    <t>det "bedste bud scenarie" kombineret med flere klov- og ben problemer</t>
  </si>
  <si>
    <t>Tilføj selv dit eget scenarie</t>
  </si>
  <si>
    <t>Stigning i DB (fra SimHerd)</t>
  </si>
  <si>
    <t>alle beløb er i x1000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</si>
</sst>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76B83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58585A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1" fontId="0" fillId="2" borderId="0" xfId="0" applyNumberFormat="1" applyFill="1"/>
    <xf numFmtId="1" fontId="0" fillId="2" borderId="0" xfId="0" quotePrefix="1" applyNumberFormat="1" applyFill="1"/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/>
    </xf>
    <xf numFmtId="9" fontId="7" fillId="0" borderId="0" xfId="0" applyNumberFormat="1" applyFont="1" applyAlignment="1">
      <alignment horizontal="left"/>
    </xf>
    <xf numFmtId="9" fontId="9" fillId="0" borderId="0" xfId="0" applyNumberFormat="1" applyFont="1" applyAlignment="1">
      <alignment horizontal="left"/>
    </xf>
    <xf numFmtId="0" fontId="4" fillId="0" borderId="3" xfId="0" applyFont="1" applyBorder="1"/>
    <xf numFmtId="0" fontId="6" fillId="0" borderId="0" xfId="0" applyFont="1"/>
    <xf numFmtId="1" fontId="5" fillId="0" borderId="0" xfId="0" applyNumberFormat="1" applyFont="1" applyAlignment="1">
      <alignment horizontal="center"/>
    </xf>
    <xf numFmtId="0" fontId="10" fillId="2" borderId="0" xfId="0" applyFont="1" applyFill="1"/>
    <xf numFmtId="1" fontId="7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0" fontId="4" fillId="0" borderId="5" xfId="0" applyFont="1" applyBorder="1"/>
    <xf numFmtId="0" fontId="2" fillId="0" borderId="0" xfId="0" applyFont="1"/>
    <xf numFmtId="0" fontId="4" fillId="0" borderId="7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top" wrapText="1"/>
    </xf>
    <xf numFmtId="0" fontId="13" fillId="2" borderId="0" xfId="0" applyFont="1" applyFill="1"/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9" xfId="0" applyFont="1" applyBorder="1" applyAlignment="1">
      <alignment wrapText="1"/>
    </xf>
    <xf numFmtId="1" fontId="5" fillId="0" borderId="7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15" fillId="0" borderId="3" xfId="0" applyFont="1" applyBorder="1"/>
    <xf numFmtId="1" fontId="5" fillId="0" borderId="4" xfId="0" applyNumberFormat="1" applyFont="1" applyBorder="1" applyAlignment="1">
      <alignment horizontal="center"/>
    </xf>
    <xf numFmtId="0" fontId="15" fillId="0" borderId="5" xfId="0" applyFont="1" applyBorder="1"/>
    <xf numFmtId="0" fontId="17" fillId="2" borderId="0" xfId="0" applyFont="1" applyFill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2" fontId="6" fillId="0" borderId="0" xfId="0" applyNumberFormat="1" applyFont="1" applyAlignment="1">
      <alignment horizontal="center"/>
    </xf>
    <xf numFmtId="0" fontId="4" fillId="0" borderId="9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1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8585A"/>
      <color rgb="FF76B83F"/>
      <color rgb="FF9C9E9F"/>
      <color rgb="FF27A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n-GB" sz="1600" b="0"/>
              <a:t>Resultat</a:t>
            </a:r>
            <a:r>
              <a:rPr lang="en-GB" sz="1600" b="0" baseline="0"/>
              <a:t> pr. år (DB minus ekstra omkostninger til vand, energi og arbejde) af </a:t>
            </a:r>
            <a:r>
              <a:rPr lang="en-GB" sz="1600" b="0" i="1" baseline="0"/>
              <a:t>3 x malkning </a:t>
            </a:r>
            <a:r>
              <a:rPr lang="en-GB" sz="1600" b="0" baseline="0"/>
              <a:t>ved forskellige forudsætninger</a:t>
            </a:r>
            <a:endParaRPr lang="en-GB" sz="1600" b="0"/>
          </a:p>
        </c:rich>
      </c:tx>
      <c:layout>
        <c:manualLayout>
          <c:xMode val="edge"/>
          <c:yMode val="edge"/>
          <c:x val="0.13378541185109599"/>
          <c:y val="3.26728555843432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2572023324670624"/>
          <c:y val="0.13825671419260308"/>
          <c:w val="0.62761303545871472"/>
          <c:h val="0.666538027098741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58585A"/>
              </a:solidFill>
            </c:spPr>
            <c:extLst>
              <c:ext xmlns:c16="http://schemas.microsoft.com/office/drawing/2014/chart" uri="{C3380CC4-5D6E-409C-BE32-E72D297353CC}">
                <c16:uniqueId val="{00000001-4668-4628-AA05-27872DDC500E}"/>
              </c:ext>
            </c:extLst>
          </c:dPt>
          <c:dPt>
            <c:idx val="1"/>
            <c:invertIfNegative val="0"/>
            <c:bubble3D val="0"/>
            <c:spPr>
              <a:solidFill>
                <a:srgbClr val="76B83F"/>
              </a:solidFill>
            </c:spPr>
            <c:extLst>
              <c:ext xmlns:c16="http://schemas.microsoft.com/office/drawing/2014/chart" uri="{C3380CC4-5D6E-409C-BE32-E72D297353CC}">
                <c16:uniqueId val="{00000003-4668-4628-AA05-27872DDC500E}"/>
              </c:ext>
            </c:extLst>
          </c:dPt>
          <c:dPt>
            <c:idx val="2"/>
            <c:invertIfNegative val="0"/>
            <c:bubble3D val="0"/>
            <c:spPr>
              <a:solidFill>
                <a:srgbClr val="58585A"/>
              </a:solidFill>
            </c:spPr>
            <c:extLst>
              <c:ext xmlns:c16="http://schemas.microsoft.com/office/drawing/2014/chart" uri="{C3380CC4-5D6E-409C-BE32-E72D297353CC}">
                <c16:uniqueId val="{00000005-4668-4628-AA05-27872DDC500E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700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'nye figurer (2)'!$A$8:$A$24</c:f>
              <c:strCache>
                <c:ptCount val="16"/>
                <c:pt idx="0">
                  <c:v>15% ydelsesstigning</c:v>
                </c:pt>
                <c:pt idx="1">
                  <c:v>10% ydelsesstigning</c:v>
                </c:pt>
                <c:pt idx="2">
                  <c:v>5% ydelsesstigning</c:v>
                </c:pt>
                <c:pt idx="3">
                  <c:v>10% y + celletal</c:v>
                </c:pt>
                <c:pt idx="4">
                  <c:v>10% y + klove</c:v>
                </c:pt>
                <c:pt idx="6">
                  <c:v>10% y + 50% omk. VEV</c:v>
                </c:pt>
                <c:pt idx="7">
                  <c:v>10% y +25% omk. arbejde</c:v>
                </c:pt>
                <c:pt idx="10">
                  <c:v>Analysens tolkning:</c:v>
                </c:pt>
                <c:pt idx="11">
                  <c:v>De grønne tal ( i ovenstående tabel) og den grønne søjle (i nedenstående søjlediagram) viser forskel i DB mellem </c:v>
                </c:pt>
                <c:pt idx="12">
                  <c:v>scenariet "3 x malkning" og nudriften ved standard forudsætninger (ydelsesstigning på 10% og standard priserne vises i</c:v>
                </c:pt>
                <c:pt idx="13">
                  <c:v>nedenstående tabel). De blå og grå søjler vises forskellen i DB mellem scenariet og nudriften, hvis den samme analyse </c:v>
                </c:pt>
                <c:pt idx="14">
                  <c:v>laves med feks. en forventet ydelsesstigning på 14% (alt andet lige) eller en ydelsesstigning på 10% dog i kombination </c:v>
                </c:pt>
                <c:pt idx="15">
                  <c:v>med andre priser (mælk, foder) eller omkostninger (arbejde, VEV).</c:v>
                </c:pt>
              </c:strCache>
            </c:strRef>
          </c:cat>
          <c:val>
            <c:numRef>
              <c:f>'nye figurer (2)'!$E$8:$E$15</c:f>
              <c:numCache>
                <c:formatCode>0</c:formatCode>
                <c:ptCount val="8"/>
                <c:pt idx="0">
                  <c:v>60.199999999999989</c:v>
                </c:pt>
                <c:pt idx="1">
                  <c:v>60.199999999999989</c:v>
                </c:pt>
                <c:pt idx="2">
                  <c:v>-39.800000000000011</c:v>
                </c:pt>
                <c:pt idx="3">
                  <c:v>35.199999999999989</c:v>
                </c:pt>
                <c:pt idx="4">
                  <c:v>110.19999999999999</c:v>
                </c:pt>
                <c:pt idx="6">
                  <c:v>24.800000000000011</c:v>
                </c:pt>
                <c:pt idx="7">
                  <c:v>5.4499999999999886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68-4628-AA05-27872DDC5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43520"/>
        <c:axId val="183649408"/>
      </c:barChart>
      <c:catAx>
        <c:axId val="183643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 rot="0"/>
          <a:lstStyle/>
          <a:p>
            <a:pPr>
              <a:defRPr sz="1600"/>
            </a:pPr>
            <a:endParaRPr lang="da-DK"/>
          </a:p>
        </c:txPr>
        <c:crossAx val="183649408"/>
        <c:crosses val="autoZero"/>
        <c:auto val="1"/>
        <c:lblAlgn val="ctr"/>
        <c:lblOffset val="100"/>
        <c:noMultiLvlLbl val="0"/>
      </c:catAx>
      <c:valAx>
        <c:axId val="18364940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da-DK" sz="1600" b="0"/>
                  <a:t>DB i forhold til nudriften</a:t>
                </a:r>
                <a:r>
                  <a:rPr lang="da-DK" sz="1600" b="0" baseline="0"/>
                  <a:t> (x 1000 kr.)</a:t>
                </a:r>
                <a:endParaRPr lang="da-DK" sz="1600" b="0"/>
              </a:p>
            </c:rich>
          </c:tx>
          <c:layout>
            <c:manualLayout>
              <c:xMode val="edge"/>
              <c:yMode val="edge"/>
              <c:x val="0.50229985035811797"/>
              <c:y val="0.92883239411390373"/>
            </c:manualLayout>
          </c:layout>
          <c:overlay val="0"/>
        </c:title>
        <c:numFmt formatCode="&quot;kr.&quot;\ 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da-DK"/>
          </a:p>
        </c:txPr>
        <c:crossAx val="183643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</xdr:colOff>
      <xdr:row>0</xdr:row>
      <xdr:rowOff>8133</xdr:rowOff>
    </xdr:from>
    <xdr:ext cx="2486230" cy="620517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8133"/>
          <a:ext cx="2486230" cy="62051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25</xdr:row>
      <xdr:rowOff>95250</xdr:rowOff>
    </xdr:from>
    <xdr:to>
      <xdr:col>4</xdr:col>
      <xdr:colOff>1162050</xdr:colOff>
      <xdr:row>52</xdr:row>
      <xdr:rowOff>72279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19"/>
  <sheetViews>
    <sheetView tabSelected="1" zoomScale="70" zoomScaleNormal="70" workbookViewId="0">
      <selection activeCell="B7" sqref="B7"/>
    </sheetView>
  </sheetViews>
  <sheetFormatPr defaultRowHeight="15" x14ac:dyDescent="0.25"/>
  <cols>
    <col min="1" max="1" width="31.140625" customWidth="1"/>
    <col min="2" max="2" width="23.42578125" style="1" customWidth="1"/>
    <col min="3" max="3" width="28.85546875" style="1" customWidth="1"/>
    <col min="4" max="4" width="24.140625" style="1" customWidth="1"/>
    <col min="5" max="5" width="23.7109375" style="1" customWidth="1"/>
    <col min="6" max="6" width="110.42578125" style="10" customWidth="1"/>
    <col min="7" max="50" width="9.140625" style="10"/>
  </cols>
  <sheetData>
    <row r="1" spans="1:8" ht="23.25" x14ac:dyDescent="0.35">
      <c r="A1" s="2"/>
      <c r="C1" s="33" t="s">
        <v>0</v>
      </c>
      <c r="E1" s="8" t="s">
        <v>13</v>
      </c>
      <c r="H1" s="11"/>
    </row>
    <row r="2" spans="1:8" ht="21" x14ac:dyDescent="0.35">
      <c r="A2" s="2"/>
      <c r="E2" s="9">
        <v>33333</v>
      </c>
    </row>
    <row r="3" spans="1:8" ht="21" x14ac:dyDescent="0.35">
      <c r="A3" s="2"/>
    </row>
    <row r="4" spans="1:8" ht="21" x14ac:dyDescent="0.35">
      <c r="A4" s="2"/>
    </row>
    <row r="5" spans="1:8" ht="21" x14ac:dyDescent="0.35">
      <c r="A5" s="29" t="s">
        <v>9</v>
      </c>
      <c r="B5" s="3"/>
      <c r="C5" s="3"/>
      <c r="D5" s="3"/>
      <c r="E5" s="3"/>
    </row>
    <row r="6" spans="1:8" ht="18.75" x14ac:dyDescent="0.3">
      <c r="A6" s="6"/>
      <c r="B6" s="7"/>
      <c r="C6" s="7" t="s">
        <v>47</v>
      </c>
      <c r="D6" s="7"/>
      <c r="E6" s="7"/>
    </row>
    <row r="7" spans="1:8" ht="43.5" customHeight="1" thickBot="1" x14ac:dyDescent="0.35">
      <c r="A7" s="4" t="s">
        <v>3</v>
      </c>
      <c r="B7" s="44" t="s">
        <v>46</v>
      </c>
      <c r="C7" s="5" t="s">
        <v>19</v>
      </c>
      <c r="D7" s="5" t="s">
        <v>10</v>
      </c>
      <c r="E7" s="31" t="s">
        <v>21</v>
      </c>
      <c r="F7" s="43" t="s">
        <v>18</v>
      </c>
    </row>
    <row r="8" spans="1:8" ht="19.5" thickTop="1" x14ac:dyDescent="0.3">
      <c r="A8" s="17" t="s">
        <v>29</v>
      </c>
      <c r="B8" s="23">
        <v>350</v>
      </c>
      <c r="C8" s="20">
        <f>C$58*C$56/1000</f>
        <v>70.8</v>
      </c>
      <c r="D8" s="20">
        <f>C$59*C$57*365/1000</f>
        <v>219</v>
      </c>
      <c r="E8" s="23">
        <f>B8-C8-D8</f>
        <v>60.199999999999989</v>
      </c>
      <c r="F8" s="10" t="s">
        <v>5</v>
      </c>
    </row>
    <row r="9" spans="1:8" ht="18.75" x14ac:dyDescent="0.3">
      <c r="A9" s="16" t="s">
        <v>4</v>
      </c>
      <c r="B9" s="22">
        <v>350</v>
      </c>
      <c r="C9" s="57">
        <f>C$58*C$56/1000</f>
        <v>70.8</v>
      </c>
      <c r="D9" s="57">
        <f>C$59*C$57*365/1000</f>
        <v>219</v>
      </c>
      <c r="E9" s="22">
        <f>B9-C9-D9</f>
        <v>60.199999999999989</v>
      </c>
      <c r="F9" s="10" t="s">
        <v>6</v>
      </c>
      <c r="G9" s="12"/>
      <c r="H9" s="12"/>
    </row>
    <row r="10" spans="1:8" ht="18.75" x14ac:dyDescent="0.3">
      <c r="A10" s="17" t="s">
        <v>30</v>
      </c>
      <c r="B10" s="23">
        <v>250</v>
      </c>
      <c r="C10" s="20">
        <f>C$58*C$56/1000</f>
        <v>70.8</v>
      </c>
      <c r="D10" s="20">
        <f>C$59*C$57*365/1000</f>
        <v>219</v>
      </c>
      <c r="E10" s="23">
        <f>B10-C10-D10</f>
        <v>-39.800000000000011</v>
      </c>
      <c r="F10" s="10" t="s">
        <v>5</v>
      </c>
      <c r="H10" s="13"/>
    </row>
    <row r="11" spans="1:8" ht="18.75" x14ac:dyDescent="0.3">
      <c r="A11" s="24" t="s">
        <v>41</v>
      </c>
      <c r="B11" s="25">
        <v>325</v>
      </c>
      <c r="C11" s="20">
        <f>C$58*C$56/1000</f>
        <v>70.8</v>
      </c>
      <c r="D11" s="20">
        <f>C$59*C$57*365/1000</f>
        <v>219</v>
      </c>
      <c r="E11" s="25">
        <f t="shared" ref="E11" si="0">B11-C11-D11</f>
        <v>35.199999999999989</v>
      </c>
      <c r="F11" s="10" t="s">
        <v>43</v>
      </c>
    </row>
    <row r="12" spans="1:8" ht="18.75" x14ac:dyDescent="0.3">
      <c r="A12" s="24" t="s">
        <v>42</v>
      </c>
      <c r="B12" s="25">
        <v>400</v>
      </c>
      <c r="C12" s="20">
        <f>C$58*C$56/1000</f>
        <v>70.8</v>
      </c>
      <c r="D12" s="20">
        <f>C$59*C$57*365/1000</f>
        <v>219</v>
      </c>
      <c r="E12" s="25">
        <f>B12-C12-D12</f>
        <v>110.19999999999999</v>
      </c>
      <c r="F12" s="10" t="s">
        <v>44</v>
      </c>
    </row>
    <row r="13" spans="1:8" ht="18.75" x14ac:dyDescent="0.3">
      <c r="A13" s="24"/>
      <c r="B13" s="25"/>
      <c r="C13" s="20"/>
      <c r="D13" s="20"/>
      <c r="E13" s="25"/>
      <c r="F13" s="10" t="s">
        <v>45</v>
      </c>
    </row>
    <row r="14" spans="1:8" ht="18.75" x14ac:dyDescent="0.3">
      <c r="A14" s="24" t="s">
        <v>27</v>
      </c>
      <c r="B14" s="20">
        <f>+B9</f>
        <v>350</v>
      </c>
      <c r="C14" s="25">
        <f>(C$58*C$56/1000)*1.5</f>
        <v>106.19999999999999</v>
      </c>
      <c r="D14" s="20">
        <f>C$59*C$57*365/1000</f>
        <v>219</v>
      </c>
      <c r="E14" s="25">
        <f t="shared" ref="E14:E15" si="1">B14-C14-D14</f>
        <v>24.800000000000011</v>
      </c>
      <c r="F14" s="32" t="s">
        <v>24</v>
      </c>
    </row>
    <row r="15" spans="1:8" ht="18.75" x14ac:dyDescent="0.3">
      <c r="A15" s="26" t="s">
        <v>20</v>
      </c>
      <c r="B15" s="45">
        <f>+B9</f>
        <v>350</v>
      </c>
      <c r="C15" s="45">
        <f>C$58*C$56/1000</f>
        <v>70.8</v>
      </c>
      <c r="D15" s="27">
        <f>(C$59*(C57)*365/1000)*1.25</f>
        <v>273.75</v>
      </c>
      <c r="E15" s="27">
        <f t="shared" si="1"/>
        <v>5.4499999999999886</v>
      </c>
      <c r="F15" s="32" t="s">
        <v>23</v>
      </c>
    </row>
    <row r="16" spans="1:8" ht="18.75" x14ac:dyDescent="0.3">
      <c r="A16" s="24"/>
      <c r="B16" s="25"/>
      <c r="C16" s="25"/>
      <c r="D16" s="25"/>
      <c r="E16" s="25"/>
      <c r="F16" s="32"/>
    </row>
    <row r="17" spans="1:6" ht="18.75" x14ac:dyDescent="0.3">
      <c r="A17" s="19"/>
      <c r="B17" s="20"/>
      <c r="C17" s="20"/>
      <c r="D17" s="3"/>
      <c r="E17" s="20"/>
      <c r="F17" s="21"/>
    </row>
    <row r="18" spans="1:6" ht="18.75" x14ac:dyDescent="0.3">
      <c r="A18" s="37" t="s">
        <v>15</v>
      </c>
      <c r="B18" s="38"/>
      <c r="C18" s="38"/>
      <c r="D18" s="30"/>
      <c r="E18" s="39"/>
      <c r="F18" s="21"/>
    </row>
    <row r="19" spans="1:6" ht="18.75" x14ac:dyDescent="0.3">
      <c r="A19" s="40" t="s">
        <v>16</v>
      </c>
      <c r="B19" s="20"/>
      <c r="C19" s="20"/>
      <c r="D19" s="3"/>
      <c r="E19" s="41"/>
      <c r="F19" s="21"/>
    </row>
    <row r="20" spans="1:6" ht="18.75" x14ac:dyDescent="0.3">
      <c r="A20" s="40" t="s">
        <v>26</v>
      </c>
      <c r="B20" s="20"/>
      <c r="C20" s="20"/>
      <c r="D20" s="3"/>
      <c r="E20" s="41"/>
      <c r="F20" s="21"/>
    </row>
    <row r="21" spans="1:6" ht="18.75" x14ac:dyDescent="0.3">
      <c r="A21" s="40" t="s">
        <v>25</v>
      </c>
      <c r="B21" s="20"/>
      <c r="C21" s="20"/>
      <c r="D21" s="3"/>
      <c r="E21" s="41"/>
      <c r="F21" s="21"/>
    </row>
    <row r="22" spans="1:6" ht="18.75" x14ac:dyDescent="0.3">
      <c r="A22" s="40" t="s">
        <v>17</v>
      </c>
      <c r="B22" s="20"/>
      <c r="C22" s="20"/>
      <c r="D22" s="3"/>
      <c r="E22" s="41"/>
      <c r="F22" s="21"/>
    </row>
    <row r="23" spans="1:6" ht="18.75" x14ac:dyDescent="0.3">
      <c r="A23" s="40" t="s">
        <v>22</v>
      </c>
      <c r="B23" s="20"/>
      <c r="C23" s="20"/>
      <c r="D23" s="3"/>
      <c r="E23" s="41"/>
      <c r="F23" s="21"/>
    </row>
    <row r="24" spans="1:6" ht="15.75" x14ac:dyDescent="0.25">
      <c r="A24" s="42"/>
      <c r="B24" s="35"/>
      <c r="C24" s="35"/>
      <c r="D24" s="35"/>
      <c r="E24" s="36"/>
    </row>
    <row r="25" spans="1:6" ht="15.75" x14ac:dyDescent="0.25">
      <c r="A25" s="34"/>
    </row>
    <row r="26" spans="1:6" ht="15.75" x14ac:dyDescent="0.25">
      <c r="A26" s="34"/>
    </row>
    <row r="48" spans="16:16" x14ac:dyDescent="0.25">
      <c r="P48" s="12"/>
    </row>
    <row r="49" spans="1:16" x14ac:dyDescent="0.25">
      <c r="P49" s="12"/>
    </row>
    <row r="55" spans="1:16" ht="18.75" x14ac:dyDescent="0.3">
      <c r="A55" s="46" t="s">
        <v>11</v>
      </c>
      <c r="B55" s="3"/>
      <c r="C55" s="3"/>
    </row>
    <row r="56" spans="1:16" ht="18.75" x14ac:dyDescent="0.3">
      <c r="A56" s="50" t="s">
        <v>1</v>
      </c>
      <c r="B56" s="30"/>
      <c r="C56" s="51">
        <v>200</v>
      </c>
      <c r="D56" s="53" t="s">
        <v>38</v>
      </c>
      <c r="E56" s="54"/>
      <c r="F56" s="10" t="s">
        <v>12</v>
      </c>
    </row>
    <row r="57" spans="1:16" ht="18.75" x14ac:dyDescent="0.3">
      <c r="A57" s="18" t="s">
        <v>2</v>
      </c>
      <c r="B57" s="3"/>
      <c r="C57" s="47">
        <v>4</v>
      </c>
      <c r="D57" s="48" t="s">
        <v>39</v>
      </c>
      <c r="E57" s="55"/>
      <c r="F57" s="10" t="s">
        <v>14</v>
      </c>
    </row>
    <row r="58" spans="1:16" ht="18.75" x14ac:dyDescent="0.3">
      <c r="A58" s="18" t="s">
        <v>40</v>
      </c>
      <c r="B58" s="3"/>
      <c r="C58" s="47">
        <f>58+146+50+100</f>
        <v>354</v>
      </c>
      <c r="D58" s="48" t="s">
        <v>31</v>
      </c>
      <c r="E58" s="55"/>
      <c r="F58" s="10" t="s">
        <v>7</v>
      </c>
    </row>
    <row r="59" spans="1:16" ht="18.75" x14ac:dyDescent="0.3">
      <c r="A59" s="18" t="s">
        <v>35</v>
      </c>
      <c r="B59" s="3"/>
      <c r="C59" s="47">
        <v>150</v>
      </c>
      <c r="D59" s="48" t="s">
        <v>32</v>
      </c>
      <c r="E59" s="55"/>
      <c r="F59" s="10" t="s">
        <v>7</v>
      </c>
    </row>
    <row r="60" spans="1:16" ht="18.75" x14ac:dyDescent="0.3">
      <c r="A60" s="18" t="s">
        <v>36</v>
      </c>
      <c r="B60" s="3"/>
      <c r="C60" s="49">
        <v>2.5</v>
      </c>
      <c r="D60" s="48" t="s">
        <v>33</v>
      </c>
      <c r="E60" s="55"/>
      <c r="F60" s="32" t="s">
        <v>8</v>
      </c>
    </row>
    <row r="61" spans="1:16" ht="18.75" x14ac:dyDescent="0.3">
      <c r="A61" s="28" t="s">
        <v>37</v>
      </c>
      <c r="B61" s="15"/>
      <c r="C61" s="52">
        <v>1.49</v>
      </c>
      <c r="D61" s="56" t="s">
        <v>34</v>
      </c>
      <c r="E61" s="36"/>
      <c r="F61" s="32" t="s">
        <v>8</v>
      </c>
    </row>
    <row r="63" spans="1:16" x14ac:dyDescent="0.25">
      <c r="A63" s="10"/>
      <c r="B63" s="14"/>
      <c r="C63" s="14"/>
      <c r="D63" s="14"/>
      <c r="E63" s="14"/>
    </row>
    <row r="64" spans="1:16" x14ac:dyDescent="0.25">
      <c r="A64" s="10"/>
      <c r="B64" s="14"/>
      <c r="C64" s="14"/>
      <c r="D64" s="14"/>
      <c r="E64" s="14"/>
    </row>
    <row r="65" spans="1:5" x14ac:dyDescent="0.25">
      <c r="A65" s="10"/>
      <c r="B65" s="14"/>
      <c r="C65" s="14"/>
      <c r="D65" s="14"/>
      <c r="E65" s="14"/>
    </row>
    <row r="66" spans="1:5" x14ac:dyDescent="0.25">
      <c r="A66" s="10" t="s">
        <v>28</v>
      </c>
      <c r="B66" s="14"/>
      <c r="C66" s="14"/>
      <c r="D66" s="14"/>
      <c r="E66" s="14"/>
    </row>
    <row r="67" spans="1:5" x14ac:dyDescent="0.25">
      <c r="A67" s="10"/>
      <c r="B67" s="14"/>
      <c r="C67" s="14"/>
      <c r="D67" s="14"/>
      <c r="E67" s="14"/>
    </row>
    <row r="68" spans="1:5" x14ac:dyDescent="0.25">
      <c r="A68" s="10"/>
      <c r="B68" s="14"/>
      <c r="C68" s="14"/>
      <c r="D68" s="14"/>
      <c r="E68" s="14"/>
    </row>
    <row r="69" spans="1:5" x14ac:dyDescent="0.25">
      <c r="A69" s="10"/>
      <c r="B69" s="14"/>
      <c r="C69" s="14"/>
      <c r="D69" s="14"/>
      <c r="E69" s="14"/>
    </row>
    <row r="70" spans="1:5" x14ac:dyDescent="0.25">
      <c r="A70" s="10"/>
      <c r="B70" s="14"/>
      <c r="C70" s="14"/>
      <c r="D70" s="14"/>
      <c r="E70" s="14"/>
    </row>
    <row r="71" spans="1:5" x14ac:dyDescent="0.25">
      <c r="A71" s="10"/>
      <c r="B71" s="14"/>
      <c r="C71" s="14"/>
      <c r="D71" s="14"/>
      <c r="E71" s="14"/>
    </row>
    <row r="72" spans="1:5" x14ac:dyDescent="0.25">
      <c r="A72" s="10"/>
      <c r="B72" s="14"/>
      <c r="C72" s="14"/>
      <c r="D72" s="14"/>
      <c r="E72" s="14"/>
    </row>
    <row r="73" spans="1:5" x14ac:dyDescent="0.25">
      <c r="A73" s="10"/>
      <c r="B73" s="14"/>
      <c r="C73" s="14"/>
      <c r="D73" s="14"/>
      <c r="E73" s="14"/>
    </row>
    <row r="74" spans="1:5" x14ac:dyDescent="0.25">
      <c r="A74" s="10"/>
      <c r="B74" s="14"/>
      <c r="C74" s="14"/>
      <c r="D74" s="14"/>
      <c r="E74" s="14"/>
    </row>
    <row r="75" spans="1:5" x14ac:dyDescent="0.25">
      <c r="A75" s="10"/>
      <c r="B75" s="14"/>
      <c r="C75" s="14"/>
      <c r="D75" s="14"/>
      <c r="E75" s="14"/>
    </row>
    <row r="76" spans="1:5" x14ac:dyDescent="0.25">
      <c r="A76" s="10"/>
      <c r="B76" s="14"/>
      <c r="C76" s="14"/>
      <c r="D76" s="14"/>
      <c r="E76" s="14"/>
    </row>
    <row r="77" spans="1:5" x14ac:dyDescent="0.25">
      <c r="A77" s="10"/>
      <c r="B77" s="14"/>
      <c r="C77" s="14"/>
      <c r="D77" s="14"/>
      <c r="E77" s="14"/>
    </row>
    <row r="78" spans="1:5" x14ac:dyDescent="0.25">
      <c r="A78" s="10"/>
      <c r="B78" s="14"/>
      <c r="C78" s="14"/>
      <c r="D78" s="14"/>
      <c r="E78" s="14"/>
    </row>
    <row r="79" spans="1:5" x14ac:dyDescent="0.25">
      <c r="A79" s="10"/>
      <c r="B79" s="14"/>
      <c r="C79" s="14"/>
      <c r="D79" s="14"/>
      <c r="E79" s="14"/>
    </row>
    <row r="80" spans="1:5" x14ac:dyDescent="0.25">
      <c r="A80" s="10"/>
      <c r="B80" s="14"/>
      <c r="C80" s="14"/>
      <c r="D80" s="14"/>
      <c r="E80" s="14"/>
    </row>
    <row r="81" spans="1:5" x14ac:dyDescent="0.25">
      <c r="A81" s="10"/>
      <c r="B81" s="14"/>
      <c r="C81" s="14"/>
      <c r="D81" s="14"/>
      <c r="E81" s="14"/>
    </row>
    <row r="82" spans="1:5" x14ac:dyDescent="0.25">
      <c r="A82" s="10"/>
      <c r="B82" s="14"/>
      <c r="C82" s="14"/>
      <c r="D82" s="14"/>
      <c r="E82" s="14"/>
    </row>
    <row r="83" spans="1:5" x14ac:dyDescent="0.25">
      <c r="A83" s="10"/>
      <c r="B83" s="14"/>
      <c r="C83" s="14"/>
      <c r="D83" s="14"/>
      <c r="E83" s="14"/>
    </row>
    <row r="84" spans="1:5" x14ac:dyDescent="0.25">
      <c r="A84" s="10"/>
      <c r="B84" s="14"/>
      <c r="C84" s="14"/>
      <c r="D84" s="14"/>
      <c r="E84" s="14"/>
    </row>
    <row r="85" spans="1:5" x14ac:dyDescent="0.25">
      <c r="A85" s="10"/>
      <c r="B85" s="14"/>
      <c r="C85" s="14"/>
      <c r="D85" s="14"/>
      <c r="E85" s="14"/>
    </row>
    <row r="86" spans="1:5" x14ac:dyDescent="0.25">
      <c r="A86" s="10"/>
      <c r="B86" s="14"/>
      <c r="C86" s="14"/>
      <c r="D86" s="14"/>
      <c r="E86" s="14"/>
    </row>
    <row r="87" spans="1:5" x14ac:dyDescent="0.25">
      <c r="A87" s="10"/>
      <c r="B87" s="14"/>
      <c r="C87" s="14"/>
      <c r="D87" s="14"/>
      <c r="E87" s="14"/>
    </row>
    <row r="88" spans="1:5" x14ac:dyDescent="0.25">
      <c r="A88" s="10"/>
      <c r="B88" s="14"/>
      <c r="C88" s="14"/>
      <c r="D88" s="14"/>
      <c r="E88" s="14"/>
    </row>
    <row r="89" spans="1:5" x14ac:dyDescent="0.25">
      <c r="A89" s="10"/>
      <c r="B89" s="14"/>
      <c r="C89" s="14"/>
      <c r="D89" s="14"/>
      <c r="E89" s="14"/>
    </row>
    <row r="90" spans="1:5" x14ac:dyDescent="0.25">
      <c r="A90" s="10"/>
      <c r="B90" s="14"/>
      <c r="C90" s="14"/>
      <c r="D90" s="14"/>
      <c r="E90" s="14"/>
    </row>
    <row r="91" spans="1:5" x14ac:dyDescent="0.25">
      <c r="A91" s="10"/>
      <c r="B91" s="14"/>
      <c r="C91" s="14"/>
      <c r="D91" s="14"/>
      <c r="E91" s="14"/>
    </row>
    <row r="92" spans="1:5" x14ac:dyDescent="0.25">
      <c r="A92" s="10"/>
      <c r="B92" s="14"/>
      <c r="C92" s="14"/>
      <c r="D92" s="14"/>
      <c r="E92" s="14"/>
    </row>
    <row r="93" spans="1:5" x14ac:dyDescent="0.25">
      <c r="A93" s="10"/>
      <c r="B93" s="14"/>
      <c r="C93" s="14"/>
      <c r="D93" s="14"/>
      <c r="E93" s="14"/>
    </row>
    <row r="94" spans="1:5" x14ac:dyDescent="0.25">
      <c r="A94" s="10"/>
      <c r="B94" s="14"/>
      <c r="C94" s="14"/>
      <c r="D94" s="14"/>
      <c r="E94" s="14"/>
    </row>
    <row r="95" spans="1:5" x14ac:dyDescent="0.25">
      <c r="A95" s="10"/>
      <c r="B95" s="14"/>
      <c r="C95" s="14"/>
      <c r="D95" s="14"/>
      <c r="E95" s="14"/>
    </row>
    <row r="96" spans="1:5" x14ac:dyDescent="0.25">
      <c r="A96" s="10"/>
      <c r="B96" s="14"/>
      <c r="C96" s="14"/>
      <c r="D96" s="14"/>
      <c r="E96" s="14"/>
    </row>
    <row r="97" spans="1:5" x14ac:dyDescent="0.25">
      <c r="A97" s="10"/>
      <c r="B97" s="14"/>
      <c r="C97" s="14"/>
      <c r="D97" s="14"/>
      <c r="E97" s="14"/>
    </row>
    <row r="98" spans="1:5" x14ac:dyDescent="0.25">
      <c r="A98" s="10"/>
      <c r="B98" s="14"/>
      <c r="C98" s="14"/>
      <c r="D98" s="14"/>
      <c r="E98" s="14"/>
    </row>
    <row r="99" spans="1:5" x14ac:dyDescent="0.25">
      <c r="A99" s="10"/>
      <c r="B99" s="14"/>
      <c r="C99" s="14"/>
      <c r="D99" s="14"/>
      <c r="E99" s="14"/>
    </row>
    <row r="100" spans="1:5" x14ac:dyDescent="0.25">
      <c r="A100" s="10"/>
      <c r="B100" s="14"/>
      <c r="C100" s="14"/>
      <c r="D100" s="14"/>
      <c r="E100" s="14"/>
    </row>
    <row r="101" spans="1:5" x14ac:dyDescent="0.25">
      <c r="A101" s="10"/>
      <c r="B101" s="14"/>
      <c r="C101" s="14"/>
      <c r="D101" s="14"/>
      <c r="E101" s="14"/>
    </row>
    <row r="102" spans="1:5" x14ac:dyDescent="0.25">
      <c r="A102" s="10"/>
      <c r="B102" s="14"/>
      <c r="C102" s="14"/>
      <c r="D102" s="14"/>
      <c r="E102" s="14"/>
    </row>
    <row r="103" spans="1:5" x14ac:dyDescent="0.25">
      <c r="A103" s="10"/>
      <c r="B103" s="14"/>
      <c r="C103" s="14"/>
      <c r="D103" s="14"/>
      <c r="E103" s="14"/>
    </row>
    <row r="104" spans="1:5" x14ac:dyDescent="0.25">
      <c r="A104" s="10"/>
      <c r="B104" s="14"/>
      <c r="C104" s="14"/>
      <c r="D104" s="14"/>
      <c r="E104" s="14"/>
    </row>
    <row r="105" spans="1:5" x14ac:dyDescent="0.25">
      <c r="A105" s="10"/>
      <c r="B105" s="14"/>
      <c r="C105" s="14"/>
      <c r="D105" s="14"/>
      <c r="E105" s="14"/>
    </row>
    <row r="106" spans="1:5" x14ac:dyDescent="0.25">
      <c r="A106" s="10"/>
      <c r="B106" s="14"/>
      <c r="C106" s="14"/>
      <c r="D106" s="14"/>
      <c r="E106" s="14"/>
    </row>
    <row r="107" spans="1:5" x14ac:dyDescent="0.25">
      <c r="A107" s="10"/>
      <c r="B107" s="14"/>
      <c r="C107" s="14"/>
      <c r="D107" s="14"/>
      <c r="E107" s="14"/>
    </row>
    <row r="108" spans="1:5" x14ac:dyDescent="0.25">
      <c r="A108" s="10"/>
      <c r="B108" s="14"/>
      <c r="C108" s="14"/>
      <c r="D108" s="14"/>
      <c r="E108" s="14"/>
    </row>
    <row r="109" spans="1:5" x14ac:dyDescent="0.25">
      <c r="A109" s="10"/>
      <c r="B109" s="14"/>
      <c r="C109" s="14"/>
      <c r="D109" s="14"/>
      <c r="E109" s="14"/>
    </row>
    <row r="110" spans="1:5" x14ac:dyDescent="0.25">
      <c r="A110" s="10"/>
      <c r="B110" s="14"/>
      <c r="C110" s="14"/>
      <c r="D110" s="14"/>
      <c r="E110" s="14"/>
    </row>
    <row r="111" spans="1:5" x14ac:dyDescent="0.25">
      <c r="A111" s="10"/>
      <c r="B111" s="14"/>
      <c r="C111" s="14"/>
      <c r="D111" s="14"/>
      <c r="E111" s="14"/>
    </row>
    <row r="112" spans="1:5" x14ac:dyDescent="0.25">
      <c r="A112" s="10"/>
      <c r="B112" s="14"/>
      <c r="C112" s="14"/>
      <c r="D112" s="14"/>
      <c r="E112" s="14"/>
    </row>
    <row r="113" spans="1:5" x14ac:dyDescent="0.25">
      <c r="A113" s="10"/>
      <c r="B113" s="14"/>
      <c r="C113" s="14"/>
      <c r="D113" s="14"/>
      <c r="E113" s="14"/>
    </row>
    <row r="114" spans="1:5" x14ac:dyDescent="0.25">
      <c r="A114" s="10"/>
      <c r="B114" s="14"/>
      <c r="C114" s="14"/>
      <c r="D114" s="14"/>
      <c r="E114" s="14"/>
    </row>
    <row r="115" spans="1:5" x14ac:dyDescent="0.25">
      <c r="A115" s="10"/>
      <c r="B115" s="14"/>
      <c r="C115" s="14"/>
      <c r="D115" s="14"/>
      <c r="E115" s="14"/>
    </row>
    <row r="116" spans="1:5" x14ac:dyDescent="0.25">
      <c r="A116" s="10"/>
      <c r="B116" s="14"/>
      <c r="C116" s="14"/>
      <c r="D116" s="14"/>
      <c r="E116" s="14"/>
    </row>
    <row r="117" spans="1:5" x14ac:dyDescent="0.25">
      <c r="A117" s="10"/>
      <c r="B117" s="14"/>
      <c r="C117" s="14"/>
      <c r="D117" s="14"/>
      <c r="E117" s="14"/>
    </row>
    <row r="118" spans="1:5" x14ac:dyDescent="0.25">
      <c r="A118" s="10"/>
      <c r="B118" s="14"/>
      <c r="C118" s="14"/>
      <c r="D118" s="14"/>
      <c r="E118" s="14"/>
    </row>
    <row r="119" spans="1:5" x14ac:dyDescent="0.25">
      <c r="A119" s="10"/>
      <c r="B119" s="14"/>
      <c r="C119" s="14"/>
      <c r="D119" s="14"/>
      <c r="E119" s="14"/>
    </row>
  </sheetData>
  <protectedRanges>
    <protectedRange sqref="A11:A13" name="Range6"/>
    <protectedRange sqref="A8 A10" name="Range5"/>
    <protectedRange sqref="E2" name="Range2"/>
    <protectedRange sqref="B8:B13" name="Range3"/>
    <protectedRange sqref="C56:C61" name="Range4"/>
  </protectedRanges>
  <pageMargins left="0.70866141732283472" right="0.70866141732283472" top="0.74803149606299213" bottom="0.74803149606299213" header="0.31496062992125984" footer="0.31496062992125984"/>
  <pageSetup paperSize="9" scale="18" orientation="portrait" r:id="rId1"/>
  <headerFooter>
    <oddFooter>Page &amp;P of &amp;N</oddFooter>
  </headerFooter>
  <customProperties>
    <customPr name="SSCSheetTrackingNo" r:id="rId2"/>
  </customProperties>
  <ignoredErrors>
    <ignoredError sqref="C14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a0fb821-4f66-4c55-9ea6-f08fedfc3a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9C8D350B44934C9270F57C77EB5558" ma:contentTypeVersion="9" ma:contentTypeDescription="Create a new document." ma:contentTypeScope="" ma:versionID="037de705d850b07bb72425d1054fceb4">
  <xsd:schema xmlns:xsd="http://www.w3.org/2001/XMLSchema" xmlns:xs="http://www.w3.org/2001/XMLSchema" xmlns:p="http://schemas.microsoft.com/office/2006/metadata/properties" xmlns:ns2="ea0fb821-4f66-4c55-9ea6-f08fedfc3ad6" xmlns:ns3="4e71e95c-e8c7-4424-b9c6-d2e68543ba4d" targetNamespace="http://schemas.microsoft.com/office/2006/metadata/properties" ma:root="true" ma:fieldsID="2645681f4247c3e04cff97123a7f9341" ns2:_="" ns3:_="">
    <xsd:import namespace="ea0fb821-4f66-4c55-9ea6-f08fedfc3ad6"/>
    <xsd:import namespace="4e71e95c-e8c7-4424-b9c6-d2e68543b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fb821-4f66-4c55-9ea6-f08fedfc3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1e95c-e8c7-4424-b9c6-d2e68543b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A89FEE-7E32-464D-B632-DC88D8EEFD44}">
  <ds:schemaRefs>
    <ds:schemaRef ds:uri="http://schemas.microsoft.com/office/2006/metadata/properties"/>
    <ds:schemaRef ds:uri="http://schemas.microsoft.com/office/infopath/2007/PartnerControls"/>
    <ds:schemaRef ds:uri="ea0fb821-4f66-4c55-9ea6-f08fedfc3ad6"/>
  </ds:schemaRefs>
</ds:datastoreItem>
</file>

<file path=customXml/itemProps2.xml><?xml version="1.0" encoding="utf-8"?>
<ds:datastoreItem xmlns:ds="http://schemas.openxmlformats.org/officeDocument/2006/customXml" ds:itemID="{7C7A70B7-12F5-4C43-A691-0B65B4408E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7F3EC4-3D50-4F11-B350-258664633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fb821-4f66-4c55-9ea6-f08fedfc3ad6"/>
    <ds:schemaRef ds:uri="4e71e95c-e8c7-4424-b9c6-d2e68543b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nye figurer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jehan</dc:creator>
  <cp:lastModifiedBy>Ruth Davis Kring</cp:lastModifiedBy>
  <cp:lastPrinted>2016-06-13T19:56:11Z</cp:lastPrinted>
  <dcterms:created xsi:type="dcterms:W3CDTF">2011-03-16T09:05:59Z</dcterms:created>
  <dcterms:modified xsi:type="dcterms:W3CDTF">2024-04-19T10:25:30Z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0x0101000F9C8D350B44934C9270F57C77EB5558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